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Παντελής\Κόμβοι_Ξάνθης ΑΡ.9 Επ.ΟΔΟY\Τεύχη\"/>
    </mc:Choice>
  </mc:AlternateContent>
  <xr:revisionPtr revIDLastSave="0" documentId="13_ncr:1_{A7CFD82A-85AC-416F-933A-AE6915C6F218}" xr6:coauthVersionLast="47" xr6:coauthVersionMax="47" xr10:uidLastSave="{00000000-0000-0000-0000-000000000000}"/>
  <bookViews>
    <workbookView xWindow="28680" yWindow="-120" windowWidth="29040" windowHeight="15840" tabRatio="500" activeTab="1" xr2:uid="{00000000-000D-0000-FFFF-FFFF00000000}"/>
  </bookViews>
  <sheets>
    <sheet name="Προμέτρηση" sheetId="1" r:id="rId1"/>
    <sheet name="Προϋπολογισμός" sheetId="2" r:id="rId2"/>
  </sheets>
  <definedNames>
    <definedName name="_xlnm.Print_Area" localSheetId="1">Προϋπολογισμός!$A$1:$J$28</definedName>
    <definedName name="_xlnm.Print_Titles" localSheetId="0">Προμέτρηση!$9:$9</definedName>
    <definedName name="_xlnm.Print_Titles" localSheetId="1">Προϋπολογισμός!$9:$9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A10" i="1"/>
  <c r="A10" i="2" s="1"/>
  <c r="B10" i="2"/>
  <c r="C10" i="2"/>
  <c r="D10" i="2"/>
  <c r="F10" i="2"/>
  <c r="G10" i="2"/>
  <c r="J10" i="1"/>
  <c r="H10" i="2" s="1"/>
  <c r="J10" i="2" s="1"/>
  <c r="B15" i="2" l="1"/>
  <c r="C15" i="2"/>
  <c r="D15" i="2"/>
  <c r="F15" i="2"/>
  <c r="G15" i="2"/>
  <c r="A15" i="1"/>
  <c r="A15" i="2" s="1"/>
  <c r="C13" i="2" l="1"/>
  <c r="J14" i="1"/>
  <c r="H14" i="2" s="1"/>
  <c r="J14" i="2" s="1"/>
  <c r="J15" i="1"/>
  <c r="H15" i="2" s="1"/>
  <c r="J15" i="2" s="1"/>
  <c r="J13" i="1"/>
  <c r="H13" i="2" s="1"/>
  <c r="J13" i="2" s="1"/>
  <c r="A13" i="1"/>
  <c r="A13" i="2" s="1"/>
  <c r="A14" i="1"/>
  <c r="A14" i="2" s="1"/>
  <c r="B13" i="2"/>
  <c r="D13" i="2"/>
  <c r="F13" i="2"/>
  <c r="G13" i="2"/>
  <c r="B14" i="2"/>
  <c r="C14" i="2"/>
  <c r="D14" i="2"/>
  <c r="F14" i="2"/>
  <c r="G14" i="2"/>
  <c r="A11" i="1"/>
  <c r="A12" i="1"/>
  <c r="G11" i="2" l="1"/>
  <c r="G12" i="2"/>
  <c r="F11" i="2"/>
  <c r="F12" i="2"/>
  <c r="D11" i="2"/>
  <c r="D12" i="2"/>
  <c r="C11" i="2"/>
  <c r="C12" i="2"/>
  <c r="B11" i="2"/>
  <c r="B12" i="2"/>
  <c r="A11" i="2"/>
  <c r="A12" i="2"/>
  <c r="J12" i="1"/>
  <c r="H12" i="2" s="1"/>
  <c r="J12" i="2" s="1"/>
  <c r="J11" i="1"/>
  <c r="H11" i="2" l="1"/>
  <c r="J11" i="2" s="1"/>
  <c r="J16" i="2" l="1"/>
  <c r="J18" i="2" s="1"/>
  <c r="J20" i="2" s="1"/>
  <c r="J22" i="2" s="1"/>
  <c r="J24" i="2" s="1"/>
  <c r="J26" i="2" l="1"/>
  <c r="J28" i="2" s="1"/>
</calcChain>
</file>

<file path=xl/sharedStrings.xml><?xml version="1.0" encoding="utf-8"?>
<sst xmlns="http://schemas.openxmlformats.org/spreadsheetml/2006/main" count="69" uniqueCount="51">
  <si>
    <t>ΕΡΓΟ:</t>
  </si>
  <si>
    <t>ΕΡΓΑΣΙΑ:</t>
  </si>
  <si>
    <t>ΠΡΟΜΕΤΡΗΣΗ Η/Μ ΕΡΓΑΣΙΩΝ</t>
  </si>
  <si>
    <t>α/α</t>
  </si>
  <si>
    <t>Περιγραφή</t>
  </si>
  <si>
    <t>Α.Τ.</t>
  </si>
  <si>
    <t>Κωδ. Άρθρου</t>
  </si>
  <si>
    <t>Κωδ. Άρθρου
Αναθεώρησης</t>
  </si>
  <si>
    <t>Κωδικοί ΕΤΕΠ</t>
  </si>
  <si>
    <t>Μονάδα
Μέτρησης</t>
  </si>
  <si>
    <t>ΣΥΝΟΛΙΚΗ ΠΟΣΟΤΗΤΑ</t>
  </si>
  <si>
    <t>ΗΛΜ 101  (100,00%)</t>
  </si>
  <si>
    <t>05-07-01-00,   05-07-02-00</t>
  </si>
  <si>
    <t>Τεμ.</t>
  </si>
  <si>
    <t>ΗΛΜ 103  (100,00%)</t>
  </si>
  <si>
    <t>05-07-02-00</t>
  </si>
  <si>
    <t>ΗΛΜ 052  (100,00%)</t>
  </si>
  <si>
    <t>05-07-01-00</t>
  </si>
  <si>
    <t>ΠΡΟΫΠΟΛΟΓΙΣΜΟΣ Η/Μ ΕΡΓΑΣΙΩΝ</t>
  </si>
  <si>
    <t>Ποσό-
τητα</t>
  </si>
  <si>
    <t>Τιμή Μονάδος</t>
  </si>
  <si>
    <t>Δαπάνη</t>
  </si>
  <si>
    <t>ΣΥΝΟΛΟ Η/Μ ΕΡΓΑΣΙΩΝ</t>
  </si>
  <si>
    <t>Γ.Ε.  &amp;  Ο.Ε.  =  18%</t>
  </si>
  <si>
    <t>ΔΑΠΑΝΗ ΕΡΓΑΣΙΩΝ ΜΕ Γ.Ε.  &amp;  Ο.Ε.</t>
  </si>
  <si>
    <t>ΑΠΡΟΒΛΕΠΤΑ 15%</t>
  </si>
  <si>
    <t>ΔΑΠΑΝΗ ΕΡΓΑΣΙΩΝ ΚΑΤA ΤΗ ΜΕΛΕΤΗ</t>
  </si>
  <si>
    <t>ΦΠΑ 24%</t>
  </si>
  <si>
    <t>ΣΥΝΟΛΙΚΗ ΑΞΙΑ ΕΡΓΟΥ ΚΑΤA ΤΗ ΜΕΛΕΤΗ</t>
  </si>
  <si>
    <t>ΝΕΤ ΗΛΜ 60.10.80.2</t>
  </si>
  <si>
    <t>1</t>
  </si>
  <si>
    <t>2</t>
  </si>
  <si>
    <t>3</t>
  </si>
  <si>
    <t>4</t>
  </si>
  <si>
    <t>5</t>
  </si>
  <si>
    <t>6</t>
  </si>
  <si>
    <t>Συντήρηση εγκαταστάσεων φωτισμού - Αφαίρεση χαλυβδίνων ιστών φωτισμού. Αφαίρεση και μεταφορά ιστού ύψους μέχρι 14,00m.</t>
  </si>
  <si>
    <t>ΝΕΤ ΗΛΜ 62.10.1.1</t>
  </si>
  <si>
    <t>Φρεάτιο έλξης καλωδίων 40x40 cm</t>
  </si>
  <si>
    <t>Φρεάτιο έλξης καλωδίων 60x40 cm</t>
  </si>
  <si>
    <t>ΝΕΤ ΗΛΜ 60.10.85.1</t>
  </si>
  <si>
    <t>ΝΕΤ ΗΛΜ 60.10.85.2</t>
  </si>
  <si>
    <t>ΟΔΟ-2548
(100%)</t>
  </si>
  <si>
    <t>-</t>
  </si>
  <si>
    <t>Κόμβος Αβδήρων</t>
  </si>
  <si>
    <t>Κόμβος Μαγγάνων</t>
  </si>
  <si>
    <t>ΝΕΤ ΗΛΜ 60.10.1.4</t>
  </si>
  <si>
    <t>Εγκαταστάσεις Φωτισμού Οδών - Χαλύβδινοι Ιστοί Οδοφωτισμού. Χαλύβδινος ιστός οδοφωτισμού ύψους 12,00 m</t>
  </si>
  <si>
    <t>Εγκαταστάσεις Φωτισμού Οδών - Πίλαρ οδοφωτισμού οκτώ αναχωρήσεων</t>
  </si>
  <si>
    <t>Εγκαταστάσεις Φωτισμού Οδών - Φωτιστικά σώματα οδοφωτισμού τύπου βραχίονα με φωτεινές πηγές τεχνολογίας διόδων φωτοεκπομπής (LED), ισχύος 80-110 W, με dali-driver και nema ή zhaga socket, με βραχίονα</t>
  </si>
  <si>
    <t>ΣΧ. ΝΕΤ ΗΛΜ 60.10.40.6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</si>
</sst>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rgb="FF000000"/>
      <name val="Calibri"/>
      <family val="2"/>
      <charset val="161"/>
    </font>
    <font>
      <sz val="9"/>
      <name val="Times New Roman"/>
      <family val="1"/>
      <charset val="161"/>
    </font>
    <font>
      <sz val="9"/>
      <color rgb="FF000000"/>
      <name val="Arial"/>
      <family val="2"/>
      <charset val="161"/>
    </font>
    <font>
      <u/>
      <sz val="10"/>
      <color rgb="FF000000"/>
      <name val="Arial Greek"/>
      <charset val="1"/>
    </font>
    <font>
      <b/>
      <sz val="9"/>
      <color rgb="FF000000"/>
      <name val="Arial"/>
      <family val="2"/>
      <charset val="161"/>
    </font>
    <font>
      <b/>
      <sz val="12"/>
      <color rgb="FF000000"/>
      <name val="Arial"/>
      <family val="2"/>
      <charset val="161"/>
    </font>
    <font>
      <b/>
      <sz val="9"/>
      <name val="Arial"/>
      <family val="2"/>
      <charset val="161"/>
    </font>
    <font>
      <b/>
      <sz val="10"/>
      <name val="Arial"/>
      <family val="2"/>
      <charset val="161"/>
    </font>
    <font>
      <b/>
      <sz val="10"/>
      <name val="Arial Greek"/>
      <charset val="161"/>
    </font>
    <font>
      <b/>
      <sz val="11"/>
      <name val="Arial Greek"/>
      <charset val="161"/>
    </font>
    <font>
      <b/>
      <sz val="11"/>
      <color rgb="FF000000"/>
      <name val="Arial Greek"/>
      <family val="2"/>
      <charset val="161"/>
    </font>
    <font>
      <sz val="10"/>
      <color rgb="FF000000"/>
      <name val="Arial Greek"/>
      <family val="2"/>
      <charset val="161"/>
    </font>
    <font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readingOrder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textRotation="90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right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2">
    <cellStyle name="Normal_NEOPRoMEL" xfId="1" xr:uid="{00000000-0005-0000-0000-000000000000}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360</xdr:colOff>
      <xdr:row>0</xdr:row>
      <xdr:rowOff>0</xdr:rowOff>
    </xdr:from>
    <xdr:to>
      <xdr:col>9</xdr:col>
      <xdr:colOff>466725</xdr:colOff>
      <xdr:row>4</xdr:row>
      <xdr:rowOff>6120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810485" y="0"/>
          <a:ext cx="2418990" cy="76812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>
          <a:noAutofit/>
        </a:bodyPr>
        <a:lstStyle/>
        <a:p>
          <a:r>
            <a:rPr lang="el-GR" sz="1100">
              <a:effectLst/>
              <a:latin typeface="+mn-lt"/>
              <a:ea typeface="+mn-ea"/>
              <a:cs typeface="+mn-cs"/>
            </a:rPr>
            <a:t>Ανακατασκευή Κόμβων </a:t>
          </a:r>
          <a:br>
            <a:rPr lang="el-GR" sz="1100">
              <a:effectLst/>
              <a:latin typeface="+mn-lt"/>
              <a:ea typeface="+mn-ea"/>
              <a:cs typeface="+mn-cs"/>
            </a:rPr>
          </a:br>
          <a:r>
            <a:rPr lang="el-GR" sz="1100">
              <a:effectLst/>
              <a:latin typeface="+mn-lt"/>
              <a:ea typeface="+mn-ea"/>
              <a:cs typeface="+mn-cs"/>
            </a:rPr>
            <a:t>στην Αρ. 9 Επαρχιακή Οδό</a:t>
          </a:r>
          <a:endParaRPr lang="el-GR" sz="900">
            <a:effectLst/>
          </a:endParaRPr>
        </a:p>
        <a:p>
          <a:pPr>
            <a:lnSpc>
              <a:spcPct val="100000"/>
            </a:lnSpc>
          </a:pPr>
          <a:endParaRPr lang="el-GR" sz="900" b="0" strike="noStrike" spc="-1">
            <a:latin typeface="Times New Roman"/>
          </a:endParaRPr>
        </a:p>
      </xdr:txBody>
    </xdr:sp>
    <xdr:clientData/>
  </xdr:twoCellAnchor>
  <xdr:twoCellAnchor>
    <xdr:from>
      <xdr:col>6</xdr:col>
      <xdr:colOff>360</xdr:colOff>
      <xdr:row>3</xdr:row>
      <xdr:rowOff>189135</xdr:rowOff>
    </xdr:from>
    <xdr:to>
      <xdr:col>10</xdr:col>
      <xdr:colOff>56520</xdr:colOff>
      <xdr:row>5</xdr:row>
      <xdr:rowOff>111015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15260" y="760635"/>
          <a:ext cx="2046885" cy="30288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>
          <a:noAutofit/>
        </a:bodyPr>
        <a:lstStyle/>
        <a:p>
          <a:pPr>
            <a:lnSpc>
              <a:spcPct val="100000"/>
            </a:lnSpc>
          </a:pPr>
          <a:r>
            <a:rPr lang="el-GR" sz="1100" b="0" strike="noStrike" spc="-1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Ηλεκτρομηχανολογικές εργασίες</a:t>
          </a:r>
          <a:endParaRPr lang="el-GR" sz="1100" b="0" strike="noStrike" spc="-1">
            <a:latin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</xdr:col>
      <xdr:colOff>95250</xdr:colOff>
      <xdr:row>3</xdr:row>
      <xdr:rowOff>117407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3390900" cy="68890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square" lIns="0" tIns="0" rIns="0" bIns="0">
          <a:spAutoFit/>
        </a:bodyPr>
        <a:lstStyle/>
        <a:p>
          <a:r>
            <a:rPr lang="el-GR" sz="1100" b="1">
              <a:effectLst/>
              <a:latin typeface="+mn-lt"/>
              <a:ea typeface="+mn-ea"/>
              <a:cs typeface="+mn-cs"/>
            </a:rPr>
            <a:t>ΠΕΡΙΦΕΡΕΙΑ ΑΝΑΤΟΛΙΚΗΣ ΜΑΚΕΔΟΝΙΑΣ-ΘΡΑΚΗΣ</a:t>
          </a:r>
          <a:endParaRPr lang="el-GR" sz="900">
            <a:effectLst/>
          </a:endParaRPr>
        </a:p>
        <a:p>
          <a:r>
            <a:rPr lang="el-GR" sz="1100">
              <a:effectLst/>
              <a:latin typeface="+mn-lt"/>
              <a:ea typeface="+mn-ea"/>
              <a:cs typeface="+mn-cs"/>
            </a:rPr>
            <a:t>ΔΙΕΥΘΥΝΣΗ ΤΕΧΝΙΚΩΝ ΕΡΓΩΝ </a:t>
          </a:r>
          <a:br>
            <a:rPr lang="el-GR" sz="1100">
              <a:effectLst/>
              <a:latin typeface="+mn-lt"/>
              <a:ea typeface="+mn-ea"/>
              <a:cs typeface="+mn-cs"/>
            </a:rPr>
          </a:br>
          <a:r>
            <a:rPr lang="el-GR" sz="1100">
              <a:effectLst/>
              <a:latin typeface="+mn-lt"/>
              <a:ea typeface="+mn-ea"/>
              <a:cs typeface="+mn-cs"/>
            </a:rPr>
            <a:t>Π.Ε. ΞΑΝΘΗΣ</a:t>
          </a:r>
          <a:endParaRPr lang="el-GR" sz="900">
            <a:effectLst/>
          </a:endParaRPr>
        </a:p>
        <a:p>
          <a:r>
            <a:rPr lang="el-GR" sz="1100">
              <a:effectLst/>
              <a:latin typeface="+mn-lt"/>
              <a:ea typeface="+mn-ea"/>
              <a:cs typeface="+mn-cs"/>
            </a:rPr>
            <a:t>TΜΗΜΑ ΣΥΓΚΟΙΝΩΝΙΑΚΩΝ ΕΡΓΩΝ</a:t>
          </a:r>
          <a:endParaRPr lang="el-GR" sz="9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38460</xdr:colOff>
      <xdr:row>4</xdr:row>
      <xdr:rowOff>9525</xdr:rowOff>
    </xdr:from>
    <xdr:to>
      <xdr:col>10</xdr:col>
      <xdr:colOff>64095</xdr:colOff>
      <xdr:row>5</xdr:row>
      <xdr:rowOff>94845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362810" y="771525"/>
          <a:ext cx="2511660" cy="23772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>
          <a:noAutofit/>
        </a:bodyPr>
        <a:lstStyle/>
        <a:p>
          <a:pPr>
            <a:lnSpc>
              <a:spcPct val="100000"/>
            </a:lnSpc>
          </a:pPr>
          <a:r>
            <a:rPr lang="el-GR" sz="1100" b="0" strike="noStrike" spc="-1">
              <a:solidFill>
                <a:srgbClr val="000000"/>
              </a:solidFill>
              <a:latin typeface="+mn-lt"/>
            </a:rPr>
            <a:t>Ηλεκτρομηχανολογικές εργασίες</a:t>
          </a:r>
          <a:endParaRPr lang="el-GR" sz="1100" b="0" strike="noStrike" spc="-1">
            <a:latin typeface="+mn-lt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4</xdr:col>
      <xdr:colOff>685800</xdr:colOff>
      <xdr:row>3</xdr:row>
      <xdr:rowOff>117407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0" y="0"/>
          <a:ext cx="3390900" cy="68890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square" lIns="0" tIns="0" rIns="0" bIns="0">
          <a:spAutoFit/>
        </a:bodyPr>
        <a:lstStyle/>
        <a:p>
          <a:r>
            <a:rPr lang="el-GR" sz="1100" b="1">
              <a:effectLst/>
              <a:latin typeface="+mn-lt"/>
              <a:ea typeface="+mn-ea"/>
              <a:cs typeface="+mn-cs"/>
            </a:rPr>
            <a:t>ΠΕΡΙΦΕΡΕΙΑ ΑΝΑΤΟΛΙΚΗΣ ΜΑΚΕΔΟΝΙΑΣ-ΘΡΑΚΗΣ</a:t>
          </a:r>
          <a:endParaRPr lang="el-GR" sz="1100">
            <a:effectLst/>
            <a:latin typeface="+mn-lt"/>
            <a:ea typeface="+mn-ea"/>
            <a:cs typeface="+mn-cs"/>
          </a:endParaRPr>
        </a:p>
        <a:p>
          <a:r>
            <a:rPr lang="el-GR" sz="1100">
              <a:effectLst/>
              <a:latin typeface="+mn-lt"/>
              <a:ea typeface="+mn-ea"/>
              <a:cs typeface="+mn-cs"/>
            </a:rPr>
            <a:t>ΔΙΕΥΘΥΝΣΗ ΤΕΧΝΙΚΩΝ ΕΡΓΩΝ </a:t>
          </a:r>
          <a:br>
            <a:rPr lang="el-GR" sz="1100">
              <a:effectLst/>
              <a:latin typeface="+mn-lt"/>
              <a:ea typeface="+mn-ea"/>
              <a:cs typeface="+mn-cs"/>
            </a:rPr>
          </a:br>
          <a:r>
            <a:rPr lang="el-GR" sz="1100">
              <a:effectLst/>
              <a:latin typeface="+mn-lt"/>
              <a:ea typeface="+mn-ea"/>
              <a:cs typeface="+mn-cs"/>
            </a:rPr>
            <a:t>Π.Ε. ΞΑΝΘΗΣ</a:t>
          </a:r>
        </a:p>
        <a:p>
          <a:r>
            <a:rPr lang="el-GR" sz="1100">
              <a:effectLst/>
              <a:latin typeface="+mn-lt"/>
              <a:ea typeface="+mn-ea"/>
              <a:cs typeface="+mn-cs"/>
            </a:rPr>
            <a:t>TΜΗΜΑ ΣΥΓΚΟΙΝΩΝΙΑΚΩΝ ΕΡΓΩΝ</a:t>
          </a:r>
          <a:endParaRPr lang="el-GR" sz="900" b="0" strike="noStrike" spc="-1">
            <a:latin typeface="Times New Roman"/>
          </a:endParaRPr>
        </a:p>
      </xdr:txBody>
    </xdr:sp>
    <xdr:clientData/>
  </xdr:twoCellAnchor>
  <xdr:twoCellAnchor>
    <xdr:from>
      <xdr:col>6</xdr:col>
      <xdr:colOff>57150</xdr:colOff>
      <xdr:row>0</xdr:row>
      <xdr:rowOff>0</xdr:rowOff>
    </xdr:from>
    <xdr:to>
      <xdr:col>9</xdr:col>
      <xdr:colOff>771165</xdr:colOff>
      <xdr:row>4</xdr:row>
      <xdr:rowOff>6120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381500" y="0"/>
          <a:ext cx="2418990" cy="76812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0" tIns="0" rIns="0" bIns="0">
          <a:noAutofit/>
        </a:bodyPr>
        <a:lstStyle/>
        <a:p>
          <a:r>
            <a:rPr lang="el-GR" sz="1100">
              <a:effectLst/>
              <a:latin typeface="+mn-lt"/>
              <a:ea typeface="+mn-ea"/>
              <a:cs typeface="+mn-cs"/>
            </a:rPr>
            <a:t>Ανακατασκευή Κόμβων </a:t>
          </a:r>
          <a:br>
            <a:rPr lang="el-GR" sz="1100">
              <a:effectLst/>
              <a:latin typeface="+mn-lt"/>
              <a:ea typeface="+mn-ea"/>
              <a:cs typeface="+mn-cs"/>
            </a:rPr>
          </a:br>
          <a:r>
            <a:rPr lang="el-GR" sz="1100">
              <a:effectLst/>
              <a:latin typeface="+mn-lt"/>
              <a:ea typeface="+mn-ea"/>
              <a:cs typeface="+mn-cs"/>
            </a:rPr>
            <a:t>στην Αρ. 9 Επαρχιακή Οδό</a:t>
          </a:r>
        </a:p>
        <a:p>
          <a:pPr>
            <a:lnSpc>
              <a:spcPct val="100000"/>
            </a:lnSpc>
          </a:pPr>
          <a:endParaRPr lang="el-GR" sz="9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5"/>
  <sheetViews>
    <sheetView topLeftCell="A4" zoomScaleNormal="100" workbookViewId="0">
      <selection activeCell="H11" sqref="H11"/>
    </sheetView>
  </sheetViews>
  <sheetFormatPr defaultRowHeight="15"/>
  <cols>
    <col min="1" max="1" width="4.28515625" style="1" customWidth="1"/>
    <col min="2" max="2" width="29.5703125" style="2" customWidth="1"/>
    <col min="3" max="3" width="4.7109375" style="3" customWidth="1"/>
    <col min="4" max="4" width="10.85546875" style="4" customWidth="1"/>
    <col min="5" max="6" width="12.140625" style="4" customWidth="1"/>
    <col min="7" max="7" width="9.140625" style="3" customWidth="1"/>
    <col min="8" max="9" width="6.7109375" style="3" customWidth="1"/>
    <col min="10" max="10" width="7.28515625" style="3" customWidth="1"/>
    <col min="11" max="1021" width="9.140625" style="1" customWidth="1"/>
    <col min="1022" max="1025" width="11.5703125"/>
  </cols>
  <sheetData>
    <row r="1" spans="1:1024">
      <c r="A1" s="5"/>
      <c r="F1" s="2" t="s">
        <v>0</v>
      </c>
      <c r="G1" s="1"/>
      <c r="H1" s="1"/>
      <c r="I1" s="1"/>
      <c r="J1" s="1"/>
    </row>
    <row r="2" spans="1:1024">
      <c r="A2" s="5"/>
      <c r="G2" s="1"/>
      <c r="H2" s="1"/>
      <c r="I2" s="1"/>
    </row>
    <row r="3" spans="1:1024">
      <c r="A3" s="5"/>
      <c r="B3" s="6"/>
      <c r="C3" s="6"/>
      <c r="D3" s="7"/>
      <c r="E3" s="6"/>
      <c r="F3" s="6"/>
      <c r="G3" s="6"/>
      <c r="H3" s="6"/>
      <c r="I3" s="6"/>
      <c r="J3" s="8"/>
    </row>
    <row r="4" spans="1:1024">
      <c r="A4" s="5"/>
    </row>
    <row r="5" spans="1:1024" s="1" customFormat="1">
      <c r="D5" s="4"/>
      <c r="F5" s="1" t="s">
        <v>1</v>
      </c>
      <c r="J5" s="3"/>
      <c r="AMH5"/>
      <c r="AMI5"/>
      <c r="AMJ5"/>
    </row>
    <row r="6" spans="1:1024" s="1" customFormat="1">
      <c r="D6" s="4"/>
      <c r="J6" s="3"/>
      <c r="AMH6"/>
      <c r="AMI6"/>
      <c r="AMJ6"/>
    </row>
    <row r="7" spans="1:1024" ht="15.75">
      <c r="A7" s="32" t="s">
        <v>2</v>
      </c>
      <c r="B7" s="32"/>
      <c r="C7" s="32"/>
      <c r="D7" s="32"/>
      <c r="E7" s="32"/>
      <c r="F7" s="32"/>
      <c r="G7" s="32"/>
      <c r="H7" s="32"/>
      <c r="I7" s="32"/>
      <c r="J7" s="32"/>
    </row>
    <row r="9" spans="1:1024" ht="108.75" customHeight="1">
      <c r="A9" s="9" t="s">
        <v>3</v>
      </c>
      <c r="B9" s="9" t="s">
        <v>4</v>
      </c>
      <c r="C9" s="9" t="s">
        <v>5</v>
      </c>
      <c r="D9" s="10" t="s">
        <v>6</v>
      </c>
      <c r="E9" s="10" t="s">
        <v>7</v>
      </c>
      <c r="F9" s="11" t="s">
        <v>8</v>
      </c>
      <c r="G9" s="10" t="s">
        <v>9</v>
      </c>
      <c r="H9" s="12" t="s">
        <v>44</v>
      </c>
      <c r="I9" s="12" t="s">
        <v>45</v>
      </c>
      <c r="J9" s="12" t="s">
        <v>10</v>
      </c>
    </row>
    <row r="10" spans="1:1024" ht="48">
      <c r="A10" s="29">
        <f>SUBTOTAL(3,B$10:B10)</f>
        <v>1</v>
      </c>
      <c r="B10" s="14" t="s">
        <v>47</v>
      </c>
      <c r="C10" s="30" t="s">
        <v>30</v>
      </c>
      <c r="D10" s="16" t="s">
        <v>46</v>
      </c>
      <c r="E10" s="16" t="s">
        <v>11</v>
      </c>
      <c r="F10" s="16" t="s">
        <v>12</v>
      </c>
      <c r="G10" s="15" t="s">
        <v>13</v>
      </c>
      <c r="H10" s="15">
        <v>37</v>
      </c>
      <c r="I10" s="15">
        <v>37</v>
      </c>
      <c r="J10" s="15">
        <f t="shared" ref="J10:J15" si="0">SUM(H10:I10)</f>
        <v>74</v>
      </c>
    </row>
    <row r="11" spans="1:1024" ht="84">
      <c r="A11" s="29">
        <f>SUBTOTAL(3,B$10:B11)</f>
        <v>2</v>
      </c>
      <c r="B11" s="14" t="s">
        <v>49</v>
      </c>
      <c r="C11" s="30" t="s">
        <v>31</v>
      </c>
      <c r="D11" s="16" t="s">
        <v>50</v>
      </c>
      <c r="E11" s="16" t="s">
        <v>14</v>
      </c>
      <c r="F11" s="16" t="s">
        <v>15</v>
      </c>
      <c r="G11" s="15" t="s">
        <v>13</v>
      </c>
      <c r="H11" s="15">
        <v>40</v>
      </c>
      <c r="I11" s="15">
        <v>40</v>
      </c>
      <c r="J11" s="15">
        <f t="shared" si="0"/>
        <v>80</v>
      </c>
    </row>
    <row r="12" spans="1:1024" ht="36">
      <c r="A12" s="29">
        <f>SUBTOTAL(3,B$10:B12)</f>
        <v>3</v>
      </c>
      <c r="B12" s="14" t="s">
        <v>48</v>
      </c>
      <c r="C12" s="30" t="s">
        <v>32</v>
      </c>
      <c r="D12" s="16" t="s">
        <v>29</v>
      </c>
      <c r="E12" s="16" t="s">
        <v>16</v>
      </c>
      <c r="F12" s="16" t="s">
        <v>17</v>
      </c>
      <c r="G12" s="15" t="s">
        <v>13</v>
      </c>
      <c r="H12" s="15">
        <v>1</v>
      </c>
      <c r="I12" s="15">
        <v>1</v>
      </c>
      <c r="J12" s="15">
        <f t="shared" si="0"/>
        <v>2</v>
      </c>
    </row>
    <row r="13" spans="1:1024" ht="24">
      <c r="A13" s="29">
        <f>SUBTOTAL(3,B$10:B13)</f>
        <v>4</v>
      </c>
      <c r="B13" s="14" t="s">
        <v>38</v>
      </c>
      <c r="C13" s="30" t="s">
        <v>33</v>
      </c>
      <c r="D13" s="16" t="s">
        <v>40</v>
      </c>
      <c r="E13" s="31" t="s">
        <v>42</v>
      </c>
      <c r="F13" s="16" t="s">
        <v>43</v>
      </c>
      <c r="G13" s="15" t="s">
        <v>13</v>
      </c>
      <c r="H13" s="15">
        <v>1</v>
      </c>
      <c r="I13" s="15">
        <v>5</v>
      </c>
      <c r="J13" s="15">
        <f t="shared" si="0"/>
        <v>6</v>
      </c>
    </row>
    <row r="14" spans="1:1024" ht="24">
      <c r="A14" s="29">
        <f>SUBTOTAL(3,B$10:B14)</f>
        <v>5</v>
      </c>
      <c r="B14" s="14" t="s">
        <v>39</v>
      </c>
      <c r="C14" s="30" t="s">
        <v>34</v>
      </c>
      <c r="D14" s="16" t="s">
        <v>41</v>
      </c>
      <c r="E14" s="31" t="s">
        <v>42</v>
      </c>
      <c r="F14" s="16" t="s">
        <v>43</v>
      </c>
      <c r="G14" s="15" t="s">
        <v>13</v>
      </c>
      <c r="H14" s="15">
        <v>1</v>
      </c>
      <c r="I14" s="15">
        <v>5</v>
      </c>
      <c r="J14" s="15">
        <f t="shared" si="0"/>
        <v>6</v>
      </c>
    </row>
    <row r="15" spans="1:1024" ht="60">
      <c r="A15" s="14">
        <f>SUBTOTAL(3,B$10:B15)</f>
        <v>6</v>
      </c>
      <c r="B15" s="14" t="s">
        <v>36</v>
      </c>
      <c r="C15" s="30" t="s">
        <v>35</v>
      </c>
      <c r="D15" s="16" t="s">
        <v>37</v>
      </c>
      <c r="E15" s="31" t="s">
        <v>11</v>
      </c>
      <c r="F15" s="15" t="s">
        <v>43</v>
      </c>
      <c r="G15" s="15" t="s">
        <v>13</v>
      </c>
      <c r="H15" s="15">
        <v>26</v>
      </c>
      <c r="I15" s="15">
        <v>18</v>
      </c>
      <c r="J15" s="16">
        <f t="shared" si="0"/>
        <v>44</v>
      </c>
    </row>
  </sheetData>
  <mergeCells count="1">
    <mergeCell ref="A7:J7"/>
  </mergeCells>
  <phoneticPr fontId="12" type="noConversion"/>
  <printOptions horizontalCentered="1"/>
  <pageMargins left="0.70866141732283472" right="0.70866141732283472" top="0.59055118110236227" bottom="0.59055118110236227" header="0.51181102362204722" footer="0.51181102362204722"/>
  <pageSetup paperSize="9" scale="7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28"/>
  <sheetViews>
    <sheetView tabSelected="1" zoomScaleNormal="100" workbookViewId="0">
      <selection activeCell="A10" sqref="A10:XFD10"/>
    </sheetView>
  </sheetViews>
  <sheetFormatPr defaultRowHeight="15"/>
  <cols>
    <col min="1" max="1" width="4.28515625" style="1" customWidth="1"/>
    <col min="2" max="2" width="20.7109375" style="2" customWidth="1"/>
    <col min="3" max="3" width="4.7109375" style="3" customWidth="1"/>
    <col min="4" max="4" width="10.85546875" style="4" customWidth="1"/>
    <col min="5" max="6" width="12.140625" style="4" customWidth="1"/>
    <col min="7" max="7" width="9.140625" style="3" customWidth="1"/>
    <col min="8" max="8" width="7.28515625" style="3" customWidth="1"/>
    <col min="9" max="9" width="9.140625" style="17" customWidth="1"/>
    <col min="10" max="10" width="11.7109375" style="17" customWidth="1"/>
    <col min="11" max="11" width="12" style="4" customWidth="1"/>
    <col min="12" max="1025" width="9.140625" style="1" customWidth="1"/>
  </cols>
  <sheetData>
    <row r="1" spans="1:11">
      <c r="A1" s="5"/>
      <c r="F1" s="2" t="s">
        <v>0</v>
      </c>
      <c r="G1" s="1"/>
      <c r="H1" s="1"/>
      <c r="I1" s="1"/>
      <c r="J1" s="1"/>
    </row>
    <row r="2" spans="1:11">
      <c r="A2" s="5"/>
      <c r="G2" s="1"/>
    </row>
    <row r="3" spans="1:11">
      <c r="A3" s="5"/>
      <c r="B3" s="6"/>
      <c r="C3" s="6"/>
      <c r="D3" s="7"/>
      <c r="E3" s="6"/>
      <c r="F3" s="6"/>
      <c r="G3" s="6"/>
      <c r="H3" s="8"/>
      <c r="I3" s="6"/>
      <c r="J3" s="6"/>
    </row>
    <row r="4" spans="1:11">
      <c r="A4" s="5"/>
    </row>
    <row r="5" spans="1:11" s="1" customFormat="1" ht="12">
      <c r="D5" s="4"/>
      <c r="F5" s="1" t="s">
        <v>1</v>
      </c>
      <c r="H5" s="3"/>
      <c r="K5" s="4"/>
    </row>
    <row r="6" spans="1:11" s="1" customFormat="1" ht="12">
      <c r="D6" s="4"/>
      <c r="H6" s="3"/>
      <c r="K6" s="4"/>
    </row>
    <row r="7" spans="1:11" ht="15.75">
      <c r="A7" s="32" t="s">
        <v>18</v>
      </c>
      <c r="B7" s="32"/>
      <c r="C7" s="32"/>
      <c r="D7" s="32"/>
      <c r="E7" s="32"/>
      <c r="F7" s="32"/>
      <c r="G7" s="32"/>
      <c r="H7" s="32"/>
      <c r="I7" s="32"/>
      <c r="J7" s="32"/>
    </row>
    <row r="9" spans="1:11" s="1" customFormat="1" ht="36">
      <c r="A9" s="9" t="s">
        <v>3</v>
      </c>
      <c r="B9" s="9" t="s">
        <v>4</v>
      </c>
      <c r="C9" s="9" t="s">
        <v>5</v>
      </c>
      <c r="D9" s="10" t="s">
        <v>6</v>
      </c>
      <c r="E9" s="10" t="s">
        <v>7</v>
      </c>
      <c r="F9" s="11" t="s">
        <v>8</v>
      </c>
      <c r="G9" s="10" t="s">
        <v>9</v>
      </c>
      <c r="H9" s="18" t="s">
        <v>19</v>
      </c>
      <c r="I9" s="19" t="s">
        <v>20</v>
      </c>
      <c r="J9" s="20" t="s">
        <v>21</v>
      </c>
    </row>
    <row r="10" spans="1:11" s="1" customFormat="1" ht="72">
      <c r="A10" s="13">
        <f>Προμέτρηση!A10</f>
        <v>1</v>
      </c>
      <c r="B10" s="14" t="str">
        <f>Προμέτρηση!B10</f>
        <v>Εγκαταστάσεις Φωτισμού Οδών - Χαλύβδινοι Ιστοί Οδοφωτισμού. Χαλύβδινος ιστός οδοφωτισμού ύψους 12,00 m</v>
      </c>
      <c r="C10" s="15" t="str">
        <f>Προμέτρηση!C10</f>
        <v>1</v>
      </c>
      <c r="D10" s="16" t="str">
        <f>Προμέτρηση!D10</f>
        <v>ΝΕΤ ΗΛΜ 60.10.1.4</v>
      </c>
      <c r="E10" s="16" t="str">
        <f>Προμέτρηση!E10</f>
        <v>ΗΛΜ 101  (100,00%)</v>
      </c>
      <c r="F10" s="16" t="str">
        <f>Προμέτρηση!F10</f>
        <v>05-07-01-00,   05-07-02-00</v>
      </c>
      <c r="G10" s="15" t="str">
        <f>Προμέτρηση!G10</f>
        <v>Τεμ.</v>
      </c>
      <c r="H10" s="15">
        <f>Προμέτρηση!J10</f>
        <v>74</v>
      </c>
      <c r="I10" s="21">
        <v>1400</v>
      </c>
      <c r="J10" s="21">
        <f t="shared" ref="J10:J15" si="0">H10*I10</f>
        <v>103600</v>
      </c>
    </row>
    <row r="11" spans="1:11" s="1" customFormat="1" ht="120">
      <c r="A11" s="13">
        <f>Προμέτρηση!A11</f>
        <v>2</v>
      </c>
      <c r="B11" s="14" t="str">
        <f>Προμέτρηση!B11</f>
        <v>Εγκαταστάσεις Φωτισμού Οδών - Φωτιστικά σώματα οδοφωτισμού τύπου βραχίονα με φωτεινές πηγές τεχνολογίας διόδων φωτοεκπομπής (LED), ισχύος 80-110 W, με dali-driver και nema ή zhaga socket, με βραχίονα</v>
      </c>
      <c r="C11" s="15" t="str">
        <f>Προμέτρηση!C11</f>
        <v>2</v>
      </c>
      <c r="D11" s="16" t="str">
        <f>Προμέτρηση!D11</f>
        <v>ΣΧ. ΝΕΤ ΗΛΜ 60.10.40.6</v>
      </c>
      <c r="E11" s="16" t="str">
        <f>Προμέτρηση!E11</f>
        <v>ΗΛΜ 103  (100,00%)</v>
      </c>
      <c r="F11" s="16" t="str">
        <f>Προμέτρηση!F11</f>
        <v>05-07-02-00</v>
      </c>
      <c r="G11" s="15" t="str">
        <f>Προμέτρηση!G11</f>
        <v>Τεμ.</v>
      </c>
      <c r="H11" s="15">
        <f>Προμέτρηση!J11</f>
        <v>80</v>
      </c>
      <c r="I11" s="21">
        <v>750</v>
      </c>
      <c r="J11" s="21">
        <f t="shared" si="0"/>
        <v>60000</v>
      </c>
    </row>
    <row r="12" spans="1:11" s="1" customFormat="1" ht="48">
      <c r="A12" s="13">
        <f>Προμέτρηση!A12</f>
        <v>3</v>
      </c>
      <c r="B12" s="14" t="str">
        <f>Προμέτρηση!B12</f>
        <v>Εγκαταστάσεις Φωτισμού Οδών - Πίλαρ οδοφωτισμού οκτώ αναχωρήσεων</v>
      </c>
      <c r="C12" s="15" t="str">
        <f>Προμέτρηση!C12</f>
        <v>3</v>
      </c>
      <c r="D12" s="16" t="str">
        <f>Προμέτρηση!D12</f>
        <v>ΝΕΤ ΗΛΜ 60.10.80.2</v>
      </c>
      <c r="E12" s="16" t="str">
        <f>Προμέτρηση!E12</f>
        <v>ΗΛΜ 052  (100,00%)</v>
      </c>
      <c r="F12" s="16" t="str">
        <f>Προμέτρηση!F12</f>
        <v>05-07-01-00</v>
      </c>
      <c r="G12" s="15" t="str">
        <f>Προμέτρηση!G12</f>
        <v>Τεμ.</v>
      </c>
      <c r="H12" s="15">
        <f>Προμέτρηση!J12</f>
        <v>2</v>
      </c>
      <c r="I12" s="28">
        <v>2750</v>
      </c>
      <c r="J12" s="21">
        <f t="shared" si="0"/>
        <v>5500</v>
      </c>
    </row>
    <row r="13" spans="1:11" s="1" customFormat="1" ht="24">
      <c r="A13" s="13">
        <f>Προμέτρηση!A13</f>
        <v>4</v>
      </c>
      <c r="B13" s="14" t="str">
        <f>Προμέτρηση!B13</f>
        <v>Φρεάτιο έλξης καλωδίων 40x40 cm</v>
      </c>
      <c r="C13" s="15" t="str">
        <f>Προμέτρηση!C13</f>
        <v>4</v>
      </c>
      <c r="D13" s="16" t="str">
        <f>Προμέτρηση!D13</f>
        <v>ΝΕΤ ΗΛΜ 60.10.85.1</v>
      </c>
      <c r="E13" s="16" t="str">
        <f>Προμέτρηση!E13</f>
        <v>ΟΔΟ-2548
(100%)</v>
      </c>
      <c r="F13" s="16" t="str">
        <f>Προμέτρηση!F13</f>
        <v>-</v>
      </c>
      <c r="G13" s="15" t="str">
        <f>Προμέτρηση!G13</f>
        <v>Τεμ.</v>
      </c>
      <c r="H13" s="15">
        <f>Προμέτρηση!J13</f>
        <v>6</v>
      </c>
      <c r="I13" s="21">
        <v>60</v>
      </c>
      <c r="J13" s="21">
        <f t="shared" si="0"/>
        <v>360</v>
      </c>
    </row>
    <row r="14" spans="1:11" s="1" customFormat="1" ht="24">
      <c r="A14" s="13">
        <f>Προμέτρηση!A14</f>
        <v>5</v>
      </c>
      <c r="B14" s="14" t="str">
        <f>Προμέτρηση!B14</f>
        <v>Φρεάτιο έλξης καλωδίων 60x40 cm</v>
      </c>
      <c r="C14" s="15" t="str">
        <f>Προμέτρηση!C14</f>
        <v>5</v>
      </c>
      <c r="D14" s="16" t="str">
        <f>Προμέτρηση!D14</f>
        <v>ΝΕΤ ΗΛΜ 60.10.85.2</v>
      </c>
      <c r="E14" s="16" t="str">
        <f>Προμέτρηση!E14</f>
        <v>ΟΔΟ-2548
(100%)</v>
      </c>
      <c r="F14" s="16" t="str">
        <f>Προμέτρηση!F14</f>
        <v>-</v>
      </c>
      <c r="G14" s="15" t="str">
        <f>Προμέτρηση!G14</f>
        <v>Τεμ.</v>
      </c>
      <c r="H14" s="15">
        <f>Προμέτρηση!J14</f>
        <v>6</v>
      </c>
      <c r="I14" s="21">
        <v>100</v>
      </c>
      <c r="J14" s="21">
        <f t="shared" si="0"/>
        <v>600</v>
      </c>
    </row>
    <row r="15" spans="1:11" s="1" customFormat="1" ht="84">
      <c r="A15" s="13">
        <f>Προμέτρηση!A15</f>
        <v>6</v>
      </c>
      <c r="B15" s="14" t="str">
        <f>Προμέτρηση!B15</f>
        <v>Συντήρηση εγκαταστάσεων φωτισμού - Αφαίρεση χαλυβδίνων ιστών φωτισμού. Αφαίρεση και μεταφορά ιστού ύψους μέχρι 14,00m.</v>
      </c>
      <c r="C15" s="15" t="str">
        <f>Προμέτρηση!C15</f>
        <v>6</v>
      </c>
      <c r="D15" s="16" t="str">
        <f>Προμέτρηση!D15</f>
        <v>ΝΕΤ ΗΛΜ 62.10.1.1</v>
      </c>
      <c r="E15" s="16" t="str">
        <f>Προμέτρηση!E15</f>
        <v>ΗΛΜ 101  (100,00%)</v>
      </c>
      <c r="F15" s="16" t="str">
        <f>Προμέτρηση!F15</f>
        <v>-</v>
      </c>
      <c r="G15" s="15" t="str">
        <f>Προμέτρηση!G15</f>
        <v>Τεμ.</v>
      </c>
      <c r="H15" s="15">
        <f>Προμέτρηση!J15</f>
        <v>44</v>
      </c>
      <c r="I15" s="21">
        <v>70</v>
      </c>
      <c r="J15" s="21">
        <f t="shared" si="0"/>
        <v>3080</v>
      </c>
    </row>
    <row r="16" spans="1:11" s="1" customFormat="1">
      <c r="A16" s="35" t="s">
        <v>22</v>
      </c>
      <c r="B16" s="35"/>
      <c r="C16" s="35"/>
      <c r="D16" s="35"/>
      <c r="E16" s="35"/>
      <c r="F16" s="35"/>
      <c r="G16" s="35"/>
      <c r="H16" s="35"/>
      <c r="I16" s="35"/>
      <c r="J16" s="22">
        <f>SUM(J10:J15)</f>
        <v>173140</v>
      </c>
    </row>
    <row r="17" spans="1:10" s="1" customFormat="1">
      <c r="A17" s="23"/>
      <c r="B17" s="23"/>
      <c r="C17" s="23"/>
      <c r="D17" s="23"/>
      <c r="E17" s="23"/>
      <c r="F17" s="23"/>
      <c r="G17" s="23"/>
      <c r="H17" s="23"/>
      <c r="I17" s="23"/>
      <c r="J17" s="23"/>
    </row>
    <row r="18" spans="1:10" s="1" customFormat="1">
      <c r="A18" s="33" t="s">
        <v>23</v>
      </c>
      <c r="B18" s="33"/>
      <c r="C18" s="33"/>
      <c r="D18" s="33"/>
      <c r="E18" s="33"/>
      <c r="F18" s="33"/>
      <c r="G18" s="33"/>
      <c r="H18" s="33"/>
      <c r="I18" s="33"/>
      <c r="J18" s="22">
        <f>0.18*J16</f>
        <v>31165.199999999997</v>
      </c>
    </row>
    <row r="19" spans="1:10" s="1" customFormat="1">
      <c r="A19" s="24"/>
      <c r="B19" s="25"/>
      <c r="C19" s="25"/>
      <c r="D19" s="25"/>
      <c r="E19" s="25"/>
      <c r="F19" s="25"/>
      <c r="G19" s="25"/>
      <c r="H19" s="25"/>
      <c r="I19" s="25"/>
      <c r="J19" s="26"/>
    </row>
    <row r="20" spans="1:10" s="1" customFormat="1">
      <c r="A20" s="33" t="s">
        <v>24</v>
      </c>
      <c r="B20" s="33"/>
      <c r="C20" s="33"/>
      <c r="D20" s="33"/>
      <c r="E20" s="33"/>
      <c r="F20" s="33"/>
      <c r="G20" s="33"/>
      <c r="H20" s="33"/>
      <c r="I20" s="33"/>
      <c r="J20" s="22">
        <f>J16+J18</f>
        <v>204305.2</v>
      </c>
    </row>
    <row r="21" spans="1:10" s="1" customFormat="1">
      <c r="A21" s="24"/>
      <c r="B21" s="25"/>
      <c r="C21" s="25"/>
      <c r="D21" s="25"/>
      <c r="E21" s="25"/>
      <c r="F21" s="25"/>
      <c r="G21" s="25"/>
      <c r="H21" s="25"/>
      <c r="I21" s="25"/>
      <c r="J21" s="26"/>
    </row>
    <row r="22" spans="1:10" s="1" customFormat="1">
      <c r="A22" s="33" t="s">
        <v>25</v>
      </c>
      <c r="B22" s="33"/>
      <c r="C22" s="33"/>
      <c r="D22" s="33"/>
      <c r="E22" s="33"/>
      <c r="F22" s="33"/>
      <c r="G22" s="33"/>
      <c r="H22" s="33"/>
      <c r="I22" s="33"/>
      <c r="J22" s="22">
        <f>(0.15*J20)-109.98</f>
        <v>30535.8</v>
      </c>
    </row>
    <row r="23" spans="1:10" s="1" customFormat="1">
      <c r="A23" s="24"/>
      <c r="B23" s="25"/>
      <c r="C23" s="25"/>
      <c r="D23" s="25"/>
      <c r="E23" s="25"/>
      <c r="F23" s="25"/>
      <c r="G23" s="25"/>
      <c r="H23" s="25"/>
      <c r="I23" s="25"/>
      <c r="J23" s="26"/>
    </row>
    <row r="24" spans="1:10" s="1" customFormat="1">
      <c r="A24" s="33" t="s">
        <v>26</v>
      </c>
      <c r="B24" s="33"/>
      <c r="C24" s="33"/>
      <c r="D24" s="33"/>
      <c r="E24" s="33"/>
      <c r="F24" s="33"/>
      <c r="G24" s="33"/>
      <c r="H24" s="33"/>
      <c r="I24" s="33"/>
      <c r="J24" s="22">
        <f>J20+J22</f>
        <v>234841</v>
      </c>
    </row>
    <row r="25" spans="1:10" s="1" customFormat="1">
      <c r="A25" s="24"/>
      <c r="B25" s="25"/>
      <c r="C25" s="25"/>
      <c r="D25" s="25"/>
      <c r="E25" s="25"/>
      <c r="F25" s="25"/>
      <c r="G25" s="25"/>
      <c r="H25" s="25"/>
      <c r="I25" s="25"/>
      <c r="J25" s="26"/>
    </row>
    <row r="26" spans="1:10" s="1" customFormat="1">
      <c r="A26" s="33" t="s">
        <v>27</v>
      </c>
      <c r="B26" s="33"/>
      <c r="C26" s="33"/>
      <c r="D26" s="33"/>
      <c r="E26" s="33"/>
      <c r="F26" s="33"/>
      <c r="G26" s="33"/>
      <c r="H26" s="33"/>
      <c r="I26" s="33"/>
      <c r="J26" s="22">
        <f>0.24*J24</f>
        <v>56361.84</v>
      </c>
    </row>
    <row r="27" spans="1:10" s="1" customFormat="1">
      <c r="A27" s="24"/>
      <c r="B27" s="25"/>
      <c r="C27" s="25"/>
      <c r="D27" s="25"/>
      <c r="E27" s="25"/>
      <c r="F27" s="25"/>
      <c r="G27" s="25"/>
      <c r="H27" s="25"/>
      <c r="I27" s="25"/>
      <c r="J27" s="26"/>
    </row>
    <row r="28" spans="1:10" s="1" customFormat="1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27">
        <f>J24+J26</f>
        <v>291202.83999999997</v>
      </c>
    </row>
  </sheetData>
  <mergeCells count="8">
    <mergeCell ref="A24:I24"/>
    <mergeCell ref="A26:I26"/>
    <mergeCell ref="A28:I28"/>
    <mergeCell ref="A7:J7"/>
    <mergeCell ref="A16:I16"/>
    <mergeCell ref="A18:I18"/>
    <mergeCell ref="A20:I20"/>
    <mergeCell ref="A22:I22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2" firstPageNumber="0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3</vt:i4>
      </vt:variant>
    </vt:vector>
  </HeadingPairs>
  <TitlesOfParts>
    <vt:vector size="5" baseType="lpstr">
      <vt:lpstr>Προμέτρηση</vt:lpstr>
      <vt:lpstr>Προϋπολογισμός</vt:lpstr>
      <vt:lpstr>Προϋπολογισμός!Print_Area</vt:lpstr>
      <vt:lpstr>Προμέτρηση!Print_Titles</vt:lpstr>
      <vt:lpstr>Προϋπολογισμός!Print_Titles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Κων. Σαρρόπουλος</dc:creator>
  <cp:lastModifiedBy>Κωνσταντίνος Σαρρόπουλος</cp:lastModifiedBy>
  <cp:revision>5</cp:revision>
  <cp:lastPrinted>2022-02-03T13:24:37Z</cp:lastPrinted>
  <dcterms:created xsi:type="dcterms:W3CDTF">2013-10-30T18:09:57Z</dcterms:created>
  <dcterms:modified xsi:type="dcterms:W3CDTF">2022-02-03T13:24:46Z</dcterms:modified>
  <dc:language>el-GR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